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Y:\Controles\6. Planilha Execução Orçamentária\1. Execução Mensal\5. HCN\2021\6. JUNHO\"/>
    </mc:Choice>
  </mc:AlternateContent>
  <xr:revisionPtr revIDLastSave="0" documentId="14_{A17B1A2A-1598-452A-833E-826C0FDD25CC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Execução Mensal - Junho 2021" sheetId="1" r:id="rId1"/>
  </sheets>
  <definedNames>
    <definedName name="_xlnm.Print_Area" localSheetId="0">'Execução Mensal - Junho 2021'!$A$1:$F$33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2" i="1"/>
  <c r="E22" i="1" s="1"/>
  <c r="D21" i="1"/>
  <c r="E21" i="1" s="1"/>
  <c r="C20" i="1"/>
  <c r="C19" i="1"/>
  <c r="C18" i="1" s="1"/>
  <c r="E19" i="1" s="1"/>
  <c r="D18" i="1"/>
  <c r="E18" i="1" s="1"/>
  <c r="D20" i="1" l="1"/>
  <c r="D24" i="1"/>
  <c r="E20" i="1"/>
  <c r="C24" i="1"/>
</calcChain>
</file>

<file path=xl/sharedStrings.xml><?xml version="1.0" encoding="utf-8"?>
<sst xmlns="http://schemas.openxmlformats.org/spreadsheetml/2006/main" count="20" uniqueCount="20">
  <si>
    <t>Organização Social: AGIR -  Associação de Gestão, Inovação e Resultados em saúde</t>
  </si>
  <si>
    <t>Unidade gerida: Hospital de Enfrentamento à COVID-19 do Centro -Norte Goiano</t>
  </si>
  <si>
    <t>Valor do repasse mensal do Contrato de Gestão: R$ 9.326.108,90</t>
  </si>
  <si>
    <t>PLANILHA DE EXECUCÃO ORÇAMENTARIA - COMPETÊNCIA: JUNHO2021</t>
  </si>
  <si>
    <t>1º semestre/2020</t>
  </si>
  <si>
    <t>Orçamento 2021</t>
  </si>
  <si>
    <t>Realizado jun/2021</t>
  </si>
  <si>
    <t>Realizado</t>
  </si>
  <si>
    <t>Receitas</t>
  </si>
  <si>
    <t>Contrato de Gestão</t>
  </si>
  <si>
    <t>Despesas</t>
  </si>
  <si>
    <t>Pessoal</t>
  </si>
  <si>
    <t>Insumos e Despesas Gerais</t>
  </si>
  <si>
    <t>Investimentos</t>
  </si>
  <si>
    <t>SALDO</t>
  </si>
  <si>
    <t>Fonte: CORC/AGIR, SUORC/HCN e KPIH</t>
  </si>
  <si>
    <t>Notas:</t>
  </si>
  <si>
    <t>Vigência do Contrato de Gestão: 23/03/2021 a 30/08/2021</t>
  </si>
  <si>
    <t>Contrato de Gestão n°: 022/2021 - SES/GO</t>
  </si>
  <si>
    <t>1. R$ 9.326.108,90 = Receita projetada mensal, conforme contrato de gestão nº 022/2021 -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</si>
</sst>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[$R$ -416]#,##0.00"/>
    <numFmt numFmtId="165" formatCode="&quot;R$&quot;\ #,##0.00"/>
    <numFmt numFmtId="166" formatCode="#,##0.00_ ;\-#,##0.00\ "/>
  </numFmts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" fontId="1" fillId="0" borderId="0" xfId="0" applyNumberFormat="1" applyFont="1"/>
    <xf numFmtId="0" fontId="6" fillId="4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0" fontId="5" fillId="0" borderId="8" xfId="1" applyNumberFormat="1" applyFont="1" applyBorder="1" applyAlignment="1">
      <alignment horizontal="center"/>
    </xf>
    <xf numFmtId="0" fontId="5" fillId="0" borderId="0" xfId="0" applyFont="1" applyAlignment="1"/>
    <xf numFmtId="4" fontId="5" fillId="0" borderId="0" xfId="0" applyNumberFormat="1" applyFont="1" applyAlignment="1"/>
    <xf numFmtId="0" fontId="5" fillId="0" borderId="0" xfId="0" applyFont="1"/>
    <xf numFmtId="0" fontId="8" fillId="0" borderId="4" xfId="0" applyFont="1" applyBorder="1" applyAlignment="1">
      <alignment horizontal="left"/>
    </xf>
    <xf numFmtId="164" fontId="2" fillId="0" borderId="13" xfId="0" applyNumberFormat="1" applyFont="1" applyBorder="1" applyAlignment="1">
      <alignment horizontal="right"/>
    </xf>
    <xf numFmtId="10" fontId="2" fillId="0" borderId="5" xfId="1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0" fontId="5" fillId="0" borderId="10" xfId="1" applyNumberFormat="1" applyFont="1" applyBorder="1" applyAlignment="1">
      <alignment horizontal="center"/>
    </xf>
    <xf numFmtId="4" fontId="0" fillId="0" borderId="0" xfId="0" applyNumberFormat="1"/>
    <xf numFmtId="165" fontId="5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10" fontId="2" fillId="0" borderId="8" xfId="1" applyNumberFormat="1" applyFont="1" applyBorder="1" applyAlignment="1">
      <alignment horizontal="center"/>
    </xf>
    <xf numFmtId="8" fontId="7" fillId="0" borderId="14" xfId="0" applyNumberFormat="1" applyFont="1" applyBorder="1" applyAlignment="1"/>
    <xf numFmtId="166" fontId="7" fillId="0" borderId="14" xfId="0" applyNumberFormat="1" applyFont="1" applyBorder="1" applyAlignment="1"/>
    <xf numFmtId="0" fontId="5" fillId="0" borderId="10" xfId="0" applyFont="1" applyBorder="1" applyAlignment="1"/>
    <xf numFmtId="0" fontId="9" fillId="0" borderId="0" xfId="0" applyFont="1" applyAlignment="1"/>
    <xf numFmtId="4" fontId="2" fillId="0" borderId="0" xfId="0" applyNumberFormat="1" applyFont="1" applyAlignment="1"/>
    <xf numFmtId="0" fontId="9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3" borderId="9" xfId="2" applyFont="1" applyFill="1" applyBorder="1" applyAlignment="1">
      <alignment horizontal="center"/>
    </xf>
    <xf numFmtId="0" fontId="10" fillId="7" borderId="9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 vertical="center"/>
    </xf>
  </cellXfs>
  <cellStyles count="3">
    <cellStyle name="Normal" xfId="0" builtinId="0"/>
    <cellStyle name="Normal 4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22777</xdr:colOff>
      <xdr:row>2</xdr:row>
      <xdr:rowOff>13666</xdr:rowOff>
    </xdr:from>
    <xdr:to>
      <xdr:col>1</xdr:col>
      <xdr:colOff>1441441</xdr:colOff>
      <xdr:row>6</xdr:row>
      <xdr:rowOff>133647</xdr:rowOff>
    </xdr:to>
    <xdr:pic>
      <xdr:nvPicPr>
        <xdr:cNvPr id="2" name="Imagem 1" descr="C:\Users\4589-maria\Desktop\Webmail __ LOGO AGIR.png_files\LOGO AGI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77" y="299416"/>
          <a:ext cx="1418664" cy="691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1836255</xdr:colOff>
      <xdr:row>2</xdr:row>
      <xdr:rowOff>65667</xdr:rowOff>
    </xdr:from>
    <xdr:to>
      <xdr:col>4</xdr:col>
      <xdr:colOff>533400</xdr:colOff>
      <xdr:row>6</xdr:row>
      <xdr:rowOff>72986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1055" y="351417"/>
          <a:ext cx="4174020" cy="578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F31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9.140625" defaultRowHeight="11.25" x14ac:dyDescent="0.2"/>
  <cols>
    <col min="1" max="1" width="4.5703125" style="6" customWidth="1"/>
    <col min="2" max="2" width="40.7109375" style="5" customWidth="1"/>
    <col min="3" max="4" width="20.7109375" style="5" customWidth="1"/>
    <col min="5" max="5" width="8.7109375" style="5" customWidth="1"/>
    <col min="6" max="6" width="4.5703125" style="5" customWidth="1"/>
    <col min="7" max="994" width="14.42578125" style="5" customWidth="1"/>
    <col min="995" max="16384" width="9.140625" style="6"/>
  </cols>
  <sheetData>
    <row r="2" spans="2:994" s="2" customForma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</row>
    <row r="8" spans="2:994" s="2" customFormat="1" x14ac:dyDescent="0.2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</row>
    <row r="9" spans="2:994" x14ac:dyDescent="0.2">
      <c r="B9" s="4"/>
    </row>
    <row r="10" spans="2:994" x14ac:dyDescent="0.2">
      <c r="B10" s="7" t="s">
        <v>0</v>
      </c>
      <c r="C10" s="8"/>
      <c r="D10" s="8"/>
      <c r="E10" s="9"/>
      <c r="F10" s="46"/>
    </row>
    <row r="11" spans="2:994" x14ac:dyDescent="0.2">
      <c r="B11" s="10" t="s">
        <v>1</v>
      </c>
      <c r="C11" s="11"/>
      <c r="D11" s="11"/>
      <c r="E11" s="12"/>
      <c r="F11" s="46"/>
    </row>
    <row r="12" spans="2:994" x14ac:dyDescent="0.2">
      <c r="B12" s="10" t="s">
        <v>18</v>
      </c>
      <c r="C12" s="11"/>
      <c r="D12" s="11"/>
      <c r="E12" s="12"/>
      <c r="F12" s="46"/>
    </row>
    <row r="13" spans="2:994" x14ac:dyDescent="0.2">
      <c r="B13" s="10" t="s">
        <v>17</v>
      </c>
      <c r="C13" s="11"/>
      <c r="D13" s="11"/>
      <c r="E13" s="12"/>
      <c r="F13" s="46"/>
    </row>
    <row r="14" spans="2:994" x14ac:dyDescent="0.2">
      <c r="B14" s="13" t="s">
        <v>2</v>
      </c>
      <c r="C14" s="14"/>
      <c r="D14" s="14"/>
      <c r="E14" s="15"/>
      <c r="F14" s="46"/>
    </row>
    <row r="15" spans="2:994" x14ac:dyDescent="0.2">
      <c r="B15" s="16"/>
      <c r="F15" s="1"/>
    </row>
    <row r="16" spans="2:994" ht="12.75" x14ac:dyDescent="0.2">
      <c r="B16" s="54" t="s">
        <v>3</v>
      </c>
      <c r="C16" s="54"/>
      <c r="D16" s="54"/>
      <c r="E16" s="54"/>
      <c r="F16" s="47"/>
      <c r="H16" s="17"/>
    </row>
    <row r="17" spans="2:994" ht="12.75" x14ac:dyDescent="0.2">
      <c r="B17" s="18" t="s">
        <v>4</v>
      </c>
      <c r="C17" s="19" t="s">
        <v>5</v>
      </c>
      <c r="D17" s="20" t="s">
        <v>6</v>
      </c>
      <c r="E17" s="21" t="s">
        <v>7</v>
      </c>
      <c r="F17" s="48"/>
      <c r="H17" s="17"/>
    </row>
    <row r="18" spans="2:994" s="28" customFormat="1" x14ac:dyDescent="0.2">
      <c r="B18" s="22" t="s">
        <v>8</v>
      </c>
      <c r="C18" s="23">
        <f>SUM(C19)</f>
        <v>55956653.400000006</v>
      </c>
      <c r="D18" s="24">
        <f>SUM(D19)</f>
        <v>43786957.439999998</v>
      </c>
      <c r="E18" s="25">
        <f>IFERROR(IF(D18="","",D18/$C$18),0)</f>
        <v>0.78251565773588583</v>
      </c>
      <c r="F18" s="49"/>
      <c r="G18" s="26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</row>
    <row r="19" spans="2:994" x14ac:dyDescent="0.2">
      <c r="B19" s="29" t="s">
        <v>9</v>
      </c>
      <c r="C19" s="30">
        <f>9326108.9*6</f>
        <v>55956653.400000006</v>
      </c>
      <c r="D19" s="30">
        <v>43786957.439999998</v>
      </c>
      <c r="E19" s="31">
        <f t="shared" ref="E19:E23" si="0">IFERROR(IF(D19="","",D19/$C$18),0)</f>
        <v>0.78251565773588583</v>
      </c>
      <c r="F19" s="50"/>
      <c r="H19" s="26"/>
    </row>
    <row r="20" spans="2:994" s="28" customFormat="1" ht="12.75" x14ac:dyDescent="0.2">
      <c r="B20" s="22" t="s">
        <v>10</v>
      </c>
      <c r="C20" s="32">
        <f>SUM(C21:C23)</f>
        <v>9326108.9000000004</v>
      </c>
      <c r="D20" s="32">
        <f>SUM(D21:D23)</f>
        <v>17775031.060000002</v>
      </c>
      <c r="E20" s="33">
        <f t="shared" si="0"/>
        <v>0.31765715031128006</v>
      </c>
      <c r="F20" s="49"/>
      <c r="G20" s="26"/>
      <c r="H20" s="34"/>
      <c r="I20" s="3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</row>
    <row r="21" spans="2:994" ht="12.75" x14ac:dyDescent="0.2">
      <c r="B21" s="36" t="s">
        <v>11</v>
      </c>
      <c r="C21" s="30">
        <v>4968694.1594718285</v>
      </c>
      <c r="D21" s="30">
        <f>3274140.7+1431286.32</f>
        <v>4705427.0200000005</v>
      </c>
      <c r="E21" s="31">
        <f t="shared" si="0"/>
        <v>8.4090572507325823E-2</v>
      </c>
      <c r="F21" s="50"/>
      <c r="H21" s="17"/>
    </row>
    <row r="22" spans="2:994" ht="12.75" x14ac:dyDescent="0.2">
      <c r="B22" s="36" t="s">
        <v>12</v>
      </c>
      <c r="C22" s="30">
        <v>4357414.7405281719</v>
      </c>
      <c r="D22" s="30">
        <f>2704046.11+466355.4+2346878.45+1322324.08</f>
        <v>6839604.04</v>
      </c>
      <c r="E22" s="31">
        <f t="shared" si="0"/>
        <v>0.12223039843194053</v>
      </c>
      <c r="F22" s="50"/>
      <c r="H22" s="17"/>
    </row>
    <row r="23" spans="2:994" ht="12.75" x14ac:dyDescent="0.2">
      <c r="B23" s="37" t="s">
        <v>13</v>
      </c>
      <c r="C23" s="38">
        <v>0</v>
      </c>
      <c r="D23" s="38">
        <v>6230000</v>
      </c>
      <c r="E23" s="39">
        <f t="shared" si="0"/>
        <v>0.11133617937201368</v>
      </c>
      <c r="F23" s="50"/>
      <c r="H23" s="17"/>
    </row>
    <row r="24" spans="2:994" s="28" customFormat="1" ht="12.75" x14ac:dyDescent="0.2">
      <c r="B24" s="22" t="s">
        <v>14</v>
      </c>
      <c r="C24" s="40">
        <f>C18-C20</f>
        <v>46630544.500000007</v>
      </c>
      <c r="D24" s="41">
        <f>D18-D20</f>
        <v>26011926.379999995</v>
      </c>
      <c r="E24" s="42"/>
      <c r="F24" s="51"/>
      <c r="G24" s="26"/>
      <c r="H24" s="1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</row>
    <row r="25" spans="2:994" x14ac:dyDescent="0.2">
      <c r="B25" s="43" t="s">
        <v>15</v>
      </c>
      <c r="F25" s="1"/>
      <c r="H25" s="27"/>
    </row>
    <row r="26" spans="2:994" x14ac:dyDescent="0.2">
      <c r="F26" s="1"/>
    </row>
    <row r="27" spans="2:994" s="45" customFormat="1" x14ac:dyDescent="0.2">
      <c r="B27" s="55" t="s">
        <v>16</v>
      </c>
      <c r="C27" s="55"/>
      <c r="D27" s="55"/>
      <c r="E27" s="55"/>
      <c r="F27" s="5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</row>
    <row r="28" spans="2:994" s="45" customFormat="1" x14ac:dyDescent="0.2">
      <c r="B28" s="56" t="s">
        <v>19</v>
      </c>
      <c r="C28" s="56"/>
      <c r="D28" s="56"/>
      <c r="E28" s="56"/>
      <c r="F28" s="5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</row>
    <row r="29" spans="2:994" x14ac:dyDescent="0.2">
      <c r="F29" s="1"/>
      <c r="H29" s="43"/>
    </row>
    <row r="30" spans="2:994" x14ac:dyDescent="0.2">
      <c r="F30" s="1"/>
    </row>
    <row r="31" spans="2:994" x14ac:dyDescent="0.2">
      <c r="F31" s="1"/>
    </row>
  </sheetData>
  <mergeCells count="3">
    <mergeCell ref="B16:E16"/>
    <mergeCell ref="B27:E27"/>
    <mergeCell ref="B28:E28"/>
  </mergeCells>
  <pageMargins left="0.511811024" right="0.511811024" top="0.78740157499999996" bottom="0.78740157499999996" header="0.31496062000000002" footer="0.31496062000000002"/>
  <pageSetup paperSize="9" scale="9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Junho 2021</vt:lpstr>
      <vt:lpstr>'Execução Mensal - Junho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 MELO MUNDIM</dc:creator>
  <cp:lastModifiedBy>Thaynara de Jesus Santos</cp:lastModifiedBy>
  <cp:lastPrinted>2021-08-30T12:00:27Z</cp:lastPrinted>
  <dcterms:created xsi:type="dcterms:W3CDTF">2021-08-25T18:11:05Z</dcterms:created>
  <dcterms:modified xsi:type="dcterms:W3CDTF">2021-08-30T12:00:36Z</dcterms:modified>
</cp:coreProperties>
</file>